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jeani\Documents\Scientific Work\Paper_Speed Cell_2017\2017\Analysis\PNAS data files\"/>
    </mc:Choice>
  </mc:AlternateContent>
  <bookViews>
    <workbookView xWindow="0" yWindow="0" windowWidth="25200" windowHeight="12195" activeTab="6" xr2:uid="{00000000-000D-0000-FFFF-FFFF00000000}"/>
  </bookViews>
  <sheets>
    <sheet name="Flag-GAD67" sheetId="3" r:id="rId1"/>
    <sheet name="Fl-GAD67-PV" sheetId="1" r:id="rId2"/>
    <sheet name="Fl-GAD67-SOM" sheetId="2" r:id="rId3"/>
    <sheet name="Fl-GAD67-Calb" sheetId="5" r:id="rId4"/>
    <sheet name="Fl-GAD67-Re" sheetId="6" r:id="rId5"/>
    <sheet name="Fl-GAD67-Calr" sheetId="7" r:id="rId6"/>
    <sheet name="SUM" sheetId="8" r:id="rId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8" l="1"/>
  <c r="B11" i="8" l="1"/>
  <c r="C11" i="8"/>
  <c r="D11" i="8"/>
  <c r="F11" i="8"/>
  <c r="G11" i="8"/>
  <c r="T4" i="1" l="1"/>
  <c r="E10" i="8"/>
  <c r="C10" i="8"/>
  <c r="P4" i="1"/>
  <c r="D10" i="8"/>
  <c r="F10" i="8"/>
  <c r="G10" i="8"/>
  <c r="B10" i="8"/>
  <c r="F8" i="7"/>
  <c r="G2" i="7"/>
  <c r="G8" i="7" s="1"/>
  <c r="H2" i="7"/>
  <c r="F2" i="7"/>
  <c r="J2" i="3" l="1"/>
  <c r="H2" i="3"/>
  <c r="H8" i="3" l="1"/>
  <c r="K8" i="2"/>
  <c r="J8" i="2"/>
  <c r="K12" i="5"/>
  <c r="J12" i="5"/>
  <c r="K10" i="5"/>
  <c r="K15" i="5" s="1"/>
  <c r="L15" i="5" s="1"/>
  <c r="J10" i="5"/>
  <c r="J15" i="5" s="1"/>
  <c r="L10" i="5" l="1"/>
  <c r="L12" i="5"/>
  <c r="G4" i="6"/>
  <c r="F4" i="6"/>
  <c r="G2" i="6"/>
  <c r="G7" i="6" s="1"/>
  <c r="F2" i="6"/>
  <c r="F7" i="6" s="1"/>
  <c r="I4" i="3"/>
  <c r="H4" i="3"/>
  <c r="L4" i="5"/>
  <c r="K4" i="5"/>
  <c r="M4" i="5"/>
  <c r="O4" i="5" s="1"/>
  <c r="N4" i="5"/>
  <c r="J4" i="5"/>
  <c r="J2" i="5"/>
  <c r="H7" i="6" l="1"/>
  <c r="H4" i="6"/>
  <c r="H2" i="6"/>
  <c r="I2" i="3"/>
  <c r="K2" i="5"/>
  <c r="L2" i="5"/>
  <c r="M2" i="5"/>
  <c r="O2" i="5" s="1"/>
  <c r="N2" i="5"/>
  <c r="J4" i="3"/>
  <c r="I8" i="3" l="1"/>
  <c r="J8" i="3"/>
  <c r="Q4" i="1"/>
  <c r="M8" i="1"/>
  <c r="P8" i="1" s="1"/>
  <c r="K8" i="1"/>
  <c r="J8" i="1"/>
  <c r="Q8" i="1" l="1"/>
  <c r="K8" i="3"/>
  <c r="P4" i="2"/>
  <c r="I6" i="3"/>
  <c r="J6" i="3"/>
  <c r="H6" i="3"/>
  <c r="K6" i="2"/>
  <c r="L6" i="2"/>
  <c r="M6" i="2"/>
  <c r="M12" i="2" s="1"/>
  <c r="N6" i="2"/>
  <c r="P6" i="2" s="1"/>
  <c r="J6" i="2"/>
  <c r="K4" i="2"/>
  <c r="L4" i="2"/>
  <c r="M4" i="2"/>
  <c r="N4" i="2"/>
  <c r="J4" i="2"/>
  <c r="K2" i="2"/>
  <c r="K12" i="2" s="1"/>
  <c r="L2" i="2"/>
  <c r="L12" i="2" s="1"/>
  <c r="M2" i="2"/>
  <c r="N2" i="2"/>
  <c r="P2" i="2" s="1"/>
  <c r="J2" i="2"/>
  <c r="J12" i="2" s="1"/>
  <c r="K6" i="1"/>
  <c r="L6" i="1"/>
  <c r="M6" i="1"/>
  <c r="N6" i="1"/>
  <c r="O6" i="1"/>
  <c r="J6" i="1"/>
  <c r="P6" i="1" l="1"/>
  <c r="T6" i="1"/>
  <c r="N12" i="2"/>
  <c r="P12" i="2" s="1"/>
  <c r="Q6" i="1"/>
  <c r="H11" i="3"/>
  <c r="K4" i="3"/>
  <c r="K6" i="3"/>
  <c r="I11" i="3"/>
  <c r="J11" i="3"/>
  <c r="K11" i="3" s="1"/>
  <c r="K2" i="3"/>
  <c r="K2" i="1"/>
  <c r="K12" i="1" s="1"/>
  <c r="L2" i="1"/>
  <c r="L12" i="1" s="1"/>
  <c r="M2" i="1"/>
  <c r="N2" i="1"/>
  <c r="O2" i="1"/>
  <c r="J2" i="1"/>
  <c r="J12" i="1" s="1"/>
  <c r="O12" i="1" l="1"/>
  <c r="T2" i="1"/>
  <c r="P2" i="1"/>
  <c r="P11" i="1" s="1"/>
  <c r="M12" i="1"/>
  <c r="P12" i="1" s="1"/>
  <c r="Q2" i="1"/>
  <c r="N12" i="1"/>
  <c r="Q12" i="1" l="1"/>
  <c r="T12" i="1"/>
</calcChain>
</file>

<file path=xl/sharedStrings.xml><?xml version="1.0" encoding="utf-8"?>
<sst xmlns="http://schemas.openxmlformats.org/spreadsheetml/2006/main" count="156" uniqueCount="80">
  <si>
    <t>anti-Flag (Mouse)</t>
  </si>
  <si>
    <t>PV</t>
  </si>
  <si>
    <t>FL-PV</t>
  </si>
  <si>
    <t>FL-GAD67-PV</t>
  </si>
  <si>
    <t>120916_B1_16171R_Fl-GAD67-PV_MEC1</t>
  </si>
  <si>
    <t>Flag</t>
  </si>
  <si>
    <t>GAD67</t>
  </si>
  <si>
    <t>FL-GAD67</t>
  </si>
  <si>
    <t>120916_B1_16171R_Fl-GAD67-PV_MEC2</t>
  </si>
  <si>
    <t>120916_B1_16171R_Fl-GAD67-PV_MEC</t>
  </si>
  <si>
    <t>120916_B2_17506R_Fl-GAD67-PV_MEC1</t>
  </si>
  <si>
    <t>260916_1_22471L_Fl-GAD67-PV_MEC1</t>
  </si>
  <si>
    <t>260916_1_22471L_Fl-GAD67-PV_MEC2</t>
  </si>
  <si>
    <t>270217_1_16171R_Fl-GAD67-SOM_MEC1</t>
  </si>
  <si>
    <t>SOM</t>
  </si>
  <si>
    <t>FL-SOM</t>
  </si>
  <si>
    <t>270217_1_16171R_Fl-GAD67-SOM_MEC2</t>
  </si>
  <si>
    <t>270217_2_17506R_Fl-GAD67-SOM_MEC1</t>
  </si>
  <si>
    <t>270217_2_17506R_Fl-GAD67-SOM_MEC2</t>
  </si>
  <si>
    <t>270217_3_22417L_Fl-GAD67-SOM_MEC1</t>
  </si>
  <si>
    <t>270217_3_22417L_Fl-GAD67-SOM_MEC2</t>
  </si>
  <si>
    <t>260916_1_22471L_Fl-GAD67-PV_MEC</t>
  </si>
  <si>
    <t>120916_B2_17506R_Fl-GAD67-PV_MEC</t>
  </si>
  <si>
    <t>Fl-PV/Fl%</t>
  </si>
  <si>
    <t>Fl-G67/Fl%</t>
  </si>
  <si>
    <t>SUM</t>
  </si>
  <si>
    <t>270217_1_16171R_Fl-GAD67-SOM_MEC</t>
  </si>
  <si>
    <t>270217_2_17506R_Fl-GAD67-SOM_MEC</t>
  </si>
  <si>
    <t>270217_3_22417L_Fl-GAD67-SOM_MEC</t>
  </si>
  <si>
    <t>16171R__MEC</t>
  </si>
  <si>
    <t>17506R_MEC</t>
  </si>
  <si>
    <t>22471L_MEC</t>
  </si>
  <si>
    <t>Fl-SOM/Fl%</t>
  </si>
  <si>
    <t>030516_A1_22122R_FL-PV_MEC2</t>
  </si>
  <si>
    <t>030516_A1_22122R_FL-PV_MEC3</t>
  </si>
  <si>
    <t>030516_A1_22122R_FL-PV_MEC4</t>
  </si>
  <si>
    <t>030516_A1_22122R_FL-PV_MEC</t>
  </si>
  <si>
    <t>Fl-PV/PV%</t>
  </si>
  <si>
    <t>030516_A8_22122R_FL-GAD67_MEC2</t>
  </si>
  <si>
    <t>030516_A8_22122R_FL-GAD67_MEC3</t>
  </si>
  <si>
    <t>030516_A8_22122R_FL-GAD67_MEC4</t>
  </si>
  <si>
    <t>22122R_MEC</t>
  </si>
  <si>
    <t>Calb</t>
  </si>
  <si>
    <t>FL-Calb</t>
  </si>
  <si>
    <t>120916_C1_16171R_Fl-GAD67-Calb_MEC1</t>
  </si>
  <si>
    <t>120916_C1_16171R_Fl-GAD67-Calb_MEC2</t>
  </si>
  <si>
    <t>120916_C2_17506R_Fl-GAD67-Calb_MEC1</t>
  </si>
  <si>
    <t>120916_C2_17506R_Fl-GAD67-Calb_MEC2</t>
  </si>
  <si>
    <t>FL-Calb-G67</t>
  </si>
  <si>
    <t>120916_C1_16171R_Fl-GAD67-Calb_MEC</t>
  </si>
  <si>
    <t>Fl-Calb/Fl%</t>
  </si>
  <si>
    <t>120916_C2_17506R_Fl-GAD67-Calb_MEC</t>
  </si>
  <si>
    <t>FL-Re</t>
  </si>
  <si>
    <t>101016_A3_16171R_Fl-GAD67-Re_MEC1</t>
  </si>
  <si>
    <t>101016_A3_16171R_Fl-GAD67-Re_MEC2</t>
  </si>
  <si>
    <t>101016_A1_22471L_Fl-GAD67-Re_MEC1</t>
  </si>
  <si>
    <t>101016_A1_22471L_Fl-GAD67-Re_MEC2</t>
  </si>
  <si>
    <t>anti-Flag (Mouse) (layer II)</t>
  </si>
  <si>
    <t>101016_A3_16171R_Fl-GAD67-Re_MEC</t>
  </si>
  <si>
    <t>Fl-Re</t>
  </si>
  <si>
    <t>Fl-Re/Fl %</t>
  </si>
  <si>
    <t>101016_A1_22471L_Fl-GAD67-Re_MEC</t>
  </si>
  <si>
    <t>Fl-Calb/Fl %</t>
  </si>
  <si>
    <t>030516_A3_22122R_FL-SOM_MEC2</t>
  </si>
  <si>
    <t>030516_A3_22122R_FL-SOM_MEC3</t>
  </si>
  <si>
    <t>030516_A3_22122R_FL-SOM_MEC4</t>
  </si>
  <si>
    <t>030516_A3_22122R_FL-SOM_MEC</t>
  </si>
  <si>
    <t xml:space="preserve"> </t>
  </si>
  <si>
    <t>anti-Flag (Mouse) (Layer II)</t>
  </si>
  <si>
    <t>Fl-Calr/Fl %</t>
  </si>
  <si>
    <t>030516_A3_22122R_FL-Calr_MEC1</t>
  </si>
  <si>
    <t>030516_A3_22122R_FL-Calr_MEC2</t>
  </si>
  <si>
    <t>030516_A3_22122R_FL-Calr_MEC3</t>
  </si>
  <si>
    <t>251113_17506R_FL-Calr_MEC1</t>
  </si>
  <si>
    <t>Calr</t>
  </si>
  <si>
    <t>Flag-Calr</t>
  </si>
  <si>
    <t>030516_A3_22122R_FL-Calr_MEC</t>
  </si>
  <si>
    <t>251113_17506R_FL-Calr_MEC</t>
  </si>
  <si>
    <t>AVE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</si>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</sst>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00CC"/>
            </a:solidFill>
            <a:ln w="635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SUM!$B$11:$G$11</c:f>
                <c:numCache>
                  <c:formatCode>General</c:formatCode>
                  <c:ptCount val="6"/>
                  <c:pt idx="0">
                    <c:v>2.6673110558777462</c:v>
                  </c:pt>
                  <c:pt idx="1">
                    <c:v>0.625</c:v>
                  </c:pt>
                  <c:pt idx="2">
                    <c:v>1.1020165260446588</c:v>
                  </c:pt>
                  <c:pt idx="3">
                    <c:v>1.4093534519165689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SUM!$B$11:$G$11</c:f>
                <c:numCache>
                  <c:formatCode>General</c:formatCode>
                  <c:ptCount val="6"/>
                  <c:pt idx="0">
                    <c:v>2.6673110558777462</c:v>
                  </c:pt>
                  <c:pt idx="1">
                    <c:v>0.625</c:v>
                  </c:pt>
                  <c:pt idx="2">
                    <c:v>1.1020165260446588</c:v>
                  </c:pt>
                  <c:pt idx="3">
                    <c:v>1.4093534519165689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SUM!$B$10:$G$10</c:f>
              <c:numCache>
                <c:formatCode>General</c:formatCode>
                <c:ptCount val="6"/>
                <c:pt idx="0">
                  <c:v>92.103930774187603</c:v>
                </c:pt>
                <c:pt idx="1">
                  <c:v>0.625</c:v>
                </c:pt>
                <c:pt idx="2">
                  <c:v>6.6665777070968257</c:v>
                </c:pt>
                <c:pt idx="3">
                  <c:v>6.0768437994126954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F-4EEF-913B-409EB8210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436296"/>
        <c:axId val="474883728"/>
      </c:barChart>
      <c:catAx>
        <c:axId val="476436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883728"/>
        <c:crosses val="autoZero"/>
        <c:auto val="1"/>
        <c:lblAlgn val="ctr"/>
        <c:lblOffset val="100"/>
        <c:noMultiLvlLbl val="0"/>
      </c:catAx>
      <c:valAx>
        <c:axId val="474883728"/>
        <c:scaling>
          <c:orientation val="minMax"/>
          <c:max val="1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436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7</xdr:col>
      <xdr:colOff>19050</xdr:colOff>
      <xdr:row>27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workbookViewId="0">
      <selection activeCell="A15" sqref="A15:XFD15"/>
    </sheetView>
  </sheetViews>
  <sheetFormatPr defaultRowHeight="14.25" x14ac:dyDescent="0.45"/>
  <cols>
    <col min="1" max="1" width="44.3984375" bestFit="1" customWidth="1"/>
    <col min="2" max="2" width="9.1328125" style="5"/>
    <col min="3" max="3" width="10.1328125" style="5" bestFit="1" customWidth="1"/>
    <col min="4" max="4" width="14.3984375" style="8" bestFit="1" customWidth="1"/>
    <col min="7" max="7" width="44.3984375" style="6" bestFit="1" customWidth="1"/>
    <col min="8" max="8" width="9.1328125" style="5"/>
    <col min="9" max="9" width="10.1328125" style="5" bestFit="1" customWidth="1"/>
    <col min="10" max="10" width="14.3984375" style="5" bestFit="1" customWidth="1"/>
    <col min="11" max="11" width="12" style="5" bestFit="1" customWidth="1"/>
    <col min="12" max="12" width="12.59765625" style="5" bestFit="1" customWidth="1"/>
  </cols>
  <sheetData>
    <row r="1" spans="1:12" x14ac:dyDescent="0.45">
      <c r="A1" s="1" t="s">
        <v>0</v>
      </c>
      <c r="B1" s="2" t="s">
        <v>5</v>
      </c>
      <c r="C1" s="2" t="s">
        <v>6</v>
      </c>
      <c r="D1" s="7" t="s">
        <v>7</v>
      </c>
      <c r="G1" s="1" t="s">
        <v>0</v>
      </c>
      <c r="H1" s="2" t="s">
        <v>5</v>
      </c>
      <c r="I1" s="2" t="s">
        <v>6</v>
      </c>
      <c r="J1" s="2" t="s">
        <v>7</v>
      </c>
      <c r="K1" s="2" t="s">
        <v>24</v>
      </c>
      <c r="L1" s="2"/>
    </row>
    <row r="2" spans="1:12" x14ac:dyDescent="0.45">
      <c r="A2" s="9" t="s">
        <v>4</v>
      </c>
      <c r="B2" s="10">
        <v>110</v>
      </c>
      <c r="C2" s="10">
        <v>53</v>
      </c>
      <c r="D2" s="10">
        <v>5</v>
      </c>
      <c r="G2" s="1" t="s">
        <v>29</v>
      </c>
      <c r="H2" s="5">
        <f>SUM(B2:B7)</f>
        <v>736</v>
      </c>
      <c r="I2" s="5">
        <f>SUM(C2:C7)</f>
        <v>390</v>
      </c>
      <c r="J2" s="8">
        <f>SUM(D2:D7)</f>
        <v>49</v>
      </c>
      <c r="K2" s="5">
        <f>J2/H2*100</f>
        <v>6.6576086956521747</v>
      </c>
    </row>
    <row r="3" spans="1:12" x14ac:dyDescent="0.45">
      <c r="A3" s="9" t="s">
        <v>8</v>
      </c>
      <c r="B3" s="10">
        <v>123</v>
      </c>
      <c r="C3" s="10">
        <v>43</v>
      </c>
      <c r="D3" s="10">
        <v>10</v>
      </c>
    </row>
    <row r="4" spans="1:12" x14ac:dyDescent="0.45">
      <c r="A4" s="1" t="s">
        <v>13</v>
      </c>
      <c r="B4" s="5">
        <v>155</v>
      </c>
      <c r="C4" s="5">
        <v>82</v>
      </c>
      <c r="D4" s="8">
        <v>7</v>
      </c>
      <c r="G4" s="6" t="s">
        <v>30</v>
      </c>
      <c r="H4" s="5">
        <f>SUM(B9:B13)</f>
        <v>367</v>
      </c>
      <c r="I4" s="5">
        <f>SUM(C9:C13)</f>
        <v>274</v>
      </c>
      <c r="J4" s="5">
        <f>SUM(D9:D13)</f>
        <v>32</v>
      </c>
      <c r="K4" s="5">
        <f>J4/H4*100</f>
        <v>8.7193460490463206</v>
      </c>
    </row>
    <row r="5" spans="1:12" x14ac:dyDescent="0.45">
      <c r="A5" s="1" t="s">
        <v>16</v>
      </c>
      <c r="B5" s="5">
        <v>130</v>
      </c>
      <c r="C5" s="5">
        <v>80</v>
      </c>
      <c r="D5" s="8">
        <v>8</v>
      </c>
    </row>
    <row r="6" spans="1:12" x14ac:dyDescent="0.45">
      <c r="A6" s="1" t="s">
        <v>44</v>
      </c>
      <c r="B6" s="5">
        <v>98</v>
      </c>
      <c r="C6" s="5">
        <v>62</v>
      </c>
      <c r="D6" s="8">
        <v>6</v>
      </c>
      <c r="G6" s="6" t="s">
        <v>31</v>
      </c>
      <c r="H6" s="5">
        <f>SUM(B15:B18)</f>
        <v>360</v>
      </c>
      <c r="I6" s="5">
        <f>SUM(C15:C18)</f>
        <v>370</v>
      </c>
      <c r="J6" s="5">
        <f>SUM(D15:D18)</f>
        <v>13</v>
      </c>
      <c r="K6" s="5">
        <f>J6/H6*100</f>
        <v>3.6111111111111107</v>
      </c>
    </row>
    <row r="7" spans="1:12" x14ac:dyDescent="0.45">
      <c r="A7" s="1" t="s">
        <v>45</v>
      </c>
      <c r="B7" s="5">
        <v>120</v>
      </c>
      <c r="C7" s="5">
        <v>70</v>
      </c>
      <c r="D7" s="8">
        <v>13</v>
      </c>
    </row>
    <row r="8" spans="1:12" x14ac:dyDescent="0.45">
      <c r="A8" s="1"/>
      <c r="G8" s="6" t="s">
        <v>41</v>
      </c>
      <c r="H8" s="5">
        <f>SUM(B20:B22)</f>
        <v>547</v>
      </c>
      <c r="I8" s="5">
        <f>SUM(C20:C22)</f>
        <v>223</v>
      </c>
      <c r="J8" s="5">
        <f>SUM(D20:D22)</f>
        <v>42</v>
      </c>
      <c r="K8" s="5">
        <f>J8/H8*100</f>
        <v>7.6782449725776969</v>
      </c>
    </row>
    <row r="9" spans="1:12" x14ac:dyDescent="0.45">
      <c r="A9" s="1" t="s">
        <v>10</v>
      </c>
      <c r="B9" s="5">
        <v>65</v>
      </c>
      <c r="C9" s="5">
        <v>72</v>
      </c>
      <c r="D9" s="8">
        <v>11</v>
      </c>
    </row>
    <row r="10" spans="1:12" x14ac:dyDescent="0.45">
      <c r="A10" s="1" t="s">
        <v>17</v>
      </c>
      <c r="B10" s="5">
        <v>65</v>
      </c>
      <c r="C10" s="5">
        <v>60</v>
      </c>
      <c r="D10" s="8">
        <v>5</v>
      </c>
    </row>
    <row r="11" spans="1:12" x14ac:dyDescent="0.45">
      <c r="A11" s="1" t="s">
        <v>18</v>
      </c>
      <c r="B11" s="5">
        <v>79</v>
      </c>
      <c r="C11" s="5">
        <v>58</v>
      </c>
      <c r="D11" s="8">
        <v>5</v>
      </c>
      <c r="G11" s="6" t="s">
        <v>25</v>
      </c>
      <c r="H11" s="5">
        <f>SUM(H2:H10)</f>
        <v>2010</v>
      </c>
      <c r="I11" s="5">
        <f>SUM(I2:I10)</f>
        <v>1257</v>
      </c>
      <c r="J11" s="5">
        <f>SUM(J2:J10)</f>
        <v>136</v>
      </c>
      <c r="K11" s="5">
        <f>J11/H11*100</f>
        <v>6.766169154228856</v>
      </c>
    </row>
    <row r="12" spans="1:12" x14ac:dyDescent="0.45">
      <c r="A12" s="1" t="s">
        <v>46</v>
      </c>
      <c r="B12" s="5">
        <v>77</v>
      </c>
      <c r="C12" s="5">
        <v>58</v>
      </c>
      <c r="D12" s="8">
        <v>7</v>
      </c>
    </row>
    <row r="13" spans="1:12" x14ac:dyDescent="0.45">
      <c r="A13" s="1" t="s">
        <v>47</v>
      </c>
      <c r="B13" s="5">
        <v>81</v>
      </c>
      <c r="C13" s="5">
        <v>26</v>
      </c>
      <c r="D13" s="8">
        <v>4</v>
      </c>
    </row>
    <row r="14" spans="1:12" x14ac:dyDescent="0.45">
      <c r="A14" s="1"/>
    </row>
    <row r="15" spans="1:12" x14ac:dyDescent="0.45">
      <c r="A15" s="1" t="s">
        <v>11</v>
      </c>
      <c r="B15" s="5">
        <v>118</v>
      </c>
      <c r="C15" s="5">
        <v>92</v>
      </c>
      <c r="D15" s="8">
        <v>3</v>
      </c>
    </row>
    <row r="16" spans="1:12" x14ac:dyDescent="0.45">
      <c r="A16" s="1" t="s">
        <v>12</v>
      </c>
      <c r="B16" s="5">
        <v>115</v>
      </c>
      <c r="C16" s="5">
        <v>95</v>
      </c>
      <c r="D16" s="8">
        <v>4</v>
      </c>
    </row>
    <row r="17" spans="1:4" x14ac:dyDescent="0.45">
      <c r="A17" s="1" t="s">
        <v>19</v>
      </c>
      <c r="B17" s="5">
        <v>55</v>
      </c>
      <c r="C17" s="5">
        <v>102</v>
      </c>
      <c r="D17" s="8">
        <v>3</v>
      </c>
    </row>
    <row r="18" spans="1:4" x14ac:dyDescent="0.45">
      <c r="A18" s="1" t="s">
        <v>20</v>
      </c>
      <c r="B18" s="5">
        <v>72</v>
      </c>
      <c r="C18" s="5">
        <v>81</v>
      </c>
      <c r="D18" s="8">
        <v>3</v>
      </c>
    </row>
    <row r="20" spans="1:4" x14ac:dyDescent="0.45">
      <c r="A20" s="1" t="s">
        <v>38</v>
      </c>
      <c r="B20" s="5">
        <v>201</v>
      </c>
      <c r="C20" s="5">
        <v>49</v>
      </c>
      <c r="D20" s="8">
        <v>16</v>
      </c>
    </row>
    <row r="21" spans="1:4" x14ac:dyDescent="0.45">
      <c r="A21" s="1" t="s">
        <v>39</v>
      </c>
      <c r="B21" s="5">
        <v>166</v>
      </c>
      <c r="C21" s="5">
        <v>94</v>
      </c>
      <c r="D21" s="8">
        <v>16</v>
      </c>
    </row>
    <row r="22" spans="1:4" x14ac:dyDescent="0.45">
      <c r="A22" s="1" t="s">
        <v>40</v>
      </c>
      <c r="B22" s="5">
        <v>180</v>
      </c>
      <c r="C22" s="5">
        <v>80</v>
      </c>
      <c r="D22" s="8">
        <v>10</v>
      </c>
    </row>
    <row r="23" spans="1:4" x14ac:dyDescent="0.45">
      <c r="A2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"/>
  <sheetViews>
    <sheetView workbookViewId="0">
      <selection activeCell="A17" sqref="A17"/>
    </sheetView>
  </sheetViews>
  <sheetFormatPr defaultRowHeight="14.25" x14ac:dyDescent="0.45"/>
  <cols>
    <col min="1" max="1" width="51" style="1" customWidth="1"/>
    <col min="2" max="6" width="9.1328125" style="5"/>
    <col min="7" max="7" width="12.73046875" style="5" bestFit="1" customWidth="1"/>
    <col min="8" max="8" width="10.3984375" style="5" bestFit="1" customWidth="1"/>
    <col min="9" max="9" width="44.3984375" bestFit="1" customWidth="1"/>
    <col min="10" max="11" width="9.1328125" style="5"/>
    <col min="12" max="12" width="10.1328125" style="5" bestFit="1" customWidth="1"/>
    <col min="13" max="13" width="12.73046875" style="5" bestFit="1" customWidth="1"/>
    <col min="14" max="14" width="14.3984375" style="5" bestFit="1" customWidth="1"/>
    <col min="15" max="15" width="12.73046875" style="5" bestFit="1" customWidth="1"/>
    <col min="16" max="16" width="11.73046875" style="5" bestFit="1" customWidth="1"/>
    <col min="17" max="17" width="10.73046875" bestFit="1" customWidth="1"/>
    <col min="19" max="19" width="0" hidden="1" customWidth="1"/>
  </cols>
  <sheetData>
    <row r="1" spans="1:20" s="4" customFormat="1" x14ac:dyDescent="0.45">
      <c r="A1" s="1" t="s">
        <v>0</v>
      </c>
      <c r="B1" s="2" t="s">
        <v>5</v>
      </c>
      <c r="C1" s="2" t="s">
        <v>1</v>
      </c>
      <c r="D1" s="2" t="s">
        <v>6</v>
      </c>
      <c r="E1" s="2" t="s">
        <v>2</v>
      </c>
      <c r="F1" s="2" t="s">
        <v>7</v>
      </c>
      <c r="G1" s="2" t="s">
        <v>3</v>
      </c>
      <c r="H1" s="2"/>
      <c r="I1" s="2"/>
      <c r="J1" s="2" t="s">
        <v>5</v>
      </c>
      <c r="K1" s="2" t="s">
        <v>1</v>
      </c>
      <c r="L1" s="2" t="s">
        <v>6</v>
      </c>
      <c r="M1" s="2" t="s">
        <v>2</v>
      </c>
      <c r="N1" s="2" t="s">
        <v>7</v>
      </c>
      <c r="O1" s="2" t="s">
        <v>3</v>
      </c>
      <c r="P1" s="2" t="s">
        <v>23</v>
      </c>
      <c r="Q1" s="2" t="s">
        <v>37</v>
      </c>
      <c r="R1" s="3"/>
      <c r="S1" s="3"/>
      <c r="T1" s="3"/>
    </row>
    <row r="2" spans="1:20" x14ac:dyDescent="0.45">
      <c r="A2" s="1" t="s">
        <v>4</v>
      </c>
      <c r="B2" s="3">
        <v>110</v>
      </c>
      <c r="C2" s="3">
        <v>80</v>
      </c>
      <c r="D2" s="3">
        <v>53</v>
      </c>
      <c r="E2" s="3">
        <v>5</v>
      </c>
      <c r="F2" s="3">
        <v>5</v>
      </c>
      <c r="G2" s="3">
        <v>5</v>
      </c>
      <c r="I2" s="1" t="s">
        <v>9</v>
      </c>
      <c r="J2" s="5">
        <f t="shared" ref="J2:O2" si="0">B2+B3</f>
        <v>233</v>
      </c>
      <c r="K2" s="5">
        <f t="shared" si="0"/>
        <v>154</v>
      </c>
      <c r="L2" s="5">
        <f t="shared" si="0"/>
        <v>96</v>
      </c>
      <c r="M2" s="5">
        <f t="shared" si="0"/>
        <v>14</v>
      </c>
      <c r="N2" s="5">
        <f t="shared" si="0"/>
        <v>15</v>
      </c>
      <c r="O2" s="5">
        <f t="shared" si="0"/>
        <v>14</v>
      </c>
      <c r="P2" s="5">
        <f>M2/J2*100</f>
        <v>6.0085836909871242</v>
      </c>
      <c r="Q2" s="5">
        <f>M2/K2*100</f>
        <v>9.0909090909090917</v>
      </c>
      <c r="T2">
        <f>O2/N2*100</f>
        <v>93.333333333333329</v>
      </c>
    </row>
    <row r="3" spans="1:20" x14ac:dyDescent="0.45">
      <c r="A3" s="1" t="s">
        <v>8</v>
      </c>
      <c r="B3" s="3">
        <v>123</v>
      </c>
      <c r="C3" s="3">
        <v>74</v>
      </c>
      <c r="D3" s="3">
        <v>43</v>
      </c>
      <c r="E3" s="3">
        <v>9</v>
      </c>
      <c r="F3" s="3">
        <v>10</v>
      </c>
      <c r="G3" s="3">
        <v>9</v>
      </c>
      <c r="Q3" s="5"/>
    </row>
    <row r="4" spans="1:20" x14ac:dyDescent="0.45">
      <c r="I4" s="1" t="s">
        <v>22</v>
      </c>
      <c r="J4" s="5">
        <v>95</v>
      </c>
      <c r="K4" s="5">
        <v>78</v>
      </c>
      <c r="L4" s="5">
        <v>72</v>
      </c>
      <c r="M4" s="5">
        <v>9</v>
      </c>
      <c r="N4" s="5">
        <v>11</v>
      </c>
      <c r="O4" s="5">
        <v>9</v>
      </c>
      <c r="P4" s="5">
        <f>M4/J4*100</f>
        <v>9.4736842105263168</v>
      </c>
      <c r="Q4" s="5">
        <f t="shared" ref="Q4:Q12" si="1">M4/K4*100</f>
        <v>11.538461538461538</v>
      </c>
      <c r="T4">
        <f>O4/N4*100</f>
        <v>81.818181818181827</v>
      </c>
    </row>
    <row r="5" spans="1:20" x14ac:dyDescent="0.45">
      <c r="A5" s="1" t="s">
        <v>10</v>
      </c>
      <c r="B5" s="5">
        <v>95</v>
      </c>
      <c r="C5" s="5">
        <v>78</v>
      </c>
      <c r="D5" s="5">
        <v>72</v>
      </c>
      <c r="E5" s="5">
        <v>9</v>
      </c>
      <c r="F5" s="5">
        <v>11</v>
      </c>
      <c r="G5" s="5">
        <v>9</v>
      </c>
      <c r="I5" s="1"/>
      <c r="Q5" s="5"/>
    </row>
    <row r="6" spans="1:20" x14ac:dyDescent="0.45">
      <c r="I6" s="1" t="s">
        <v>21</v>
      </c>
      <c r="J6" s="5">
        <f>B7+B8</f>
        <v>233</v>
      </c>
      <c r="K6" s="5">
        <f>C7+C8</f>
        <v>134</v>
      </c>
      <c r="L6" s="5">
        <f>D7+D8</f>
        <v>187</v>
      </c>
      <c r="M6" s="5">
        <f>E7+E8</f>
        <v>6</v>
      </c>
      <c r="N6" s="5">
        <f>F7+F8</f>
        <v>7</v>
      </c>
      <c r="O6" s="5">
        <f>G7+G8</f>
        <v>6</v>
      </c>
      <c r="P6" s="5">
        <f>M6/J6*100</f>
        <v>2.5751072961373391</v>
      </c>
      <c r="Q6" s="5">
        <f t="shared" si="1"/>
        <v>4.4776119402985071</v>
      </c>
      <c r="T6">
        <f>O6/N6*100</f>
        <v>85.714285714285708</v>
      </c>
    </row>
    <row r="7" spans="1:20" x14ac:dyDescent="0.45">
      <c r="A7" s="1" t="s">
        <v>11</v>
      </c>
      <c r="B7" s="5">
        <v>118</v>
      </c>
      <c r="C7" s="5">
        <v>47</v>
      </c>
      <c r="D7" s="5">
        <v>92</v>
      </c>
      <c r="E7" s="5">
        <v>2</v>
      </c>
      <c r="F7" s="5">
        <v>3</v>
      </c>
      <c r="G7" s="5">
        <v>2</v>
      </c>
      <c r="Q7" s="5"/>
    </row>
    <row r="8" spans="1:20" x14ac:dyDescent="0.45">
      <c r="A8" s="1" t="s">
        <v>12</v>
      </c>
      <c r="B8" s="5">
        <v>115</v>
      </c>
      <c r="C8" s="5">
        <v>87</v>
      </c>
      <c r="D8" s="5">
        <v>95</v>
      </c>
      <c r="E8" s="5">
        <v>4</v>
      </c>
      <c r="F8" s="5">
        <v>4</v>
      </c>
      <c r="G8" s="5">
        <v>4</v>
      </c>
      <c r="I8" s="1" t="s">
        <v>36</v>
      </c>
      <c r="J8" s="5">
        <f>B10+B11+B12</f>
        <v>416</v>
      </c>
      <c r="K8" s="5">
        <f>C10+C11+C12</f>
        <v>223</v>
      </c>
      <c r="M8" s="5">
        <f>E10+E11+E12</f>
        <v>26</v>
      </c>
      <c r="P8" s="5">
        <f>M8/J8*100</f>
        <v>6.25</v>
      </c>
      <c r="Q8" s="5">
        <f t="shared" si="1"/>
        <v>11.659192825112108</v>
      </c>
    </row>
    <row r="9" spans="1:20" x14ac:dyDescent="0.45">
      <c r="Q9" s="5"/>
    </row>
    <row r="10" spans="1:20" x14ac:dyDescent="0.45">
      <c r="A10" s="1" t="s">
        <v>33</v>
      </c>
      <c r="B10" s="5">
        <v>128</v>
      </c>
      <c r="C10" s="5">
        <v>47</v>
      </c>
      <c r="E10" s="5">
        <v>7</v>
      </c>
      <c r="Q10" s="5"/>
    </row>
    <row r="11" spans="1:20" x14ac:dyDescent="0.45">
      <c r="A11" s="1" t="s">
        <v>34</v>
      </c>
      <c r="B11" s="5">
        <v>139</v>
      </c>
      <c r="C11" s="5">
        <v>109</v>
      </c>
      <c r="E11" s="5">
        <v>10</v>
      </c>
      <c r="P11" s="5">
        <f>AVERAGE(P2:P10)</f>
        <v>6.0768437994126954</v>
      </c>
      <c r="Q11" s="5"/>
    </row>
    <row r="12" spans="1:20" x14ac:dyDescent="0.45">
      <c r="A12" s="1" t="s">
        <v>35</v>
      </c>
      <c r="B12" s="5">
        <v>149</v>
      </c>
      <c r="C12" s="5">
        <v>67</v>
      </c>
      <c r="E12" s="5">
        <v>9</v>
      </c>
      <c r="I12" s="6" t="s">
        <v>25</v>
      </c>
      <c r="J12" s="5">
        <f>SUM(J2:J11)</f>
        <v>977</v>
      </c>
      <c r="K12" s="5">
        <f t="shared" ref="K12:O12" si="2">SUM(K2:K11)</f>
        <v>589</v>
      </c>
      <c r="L12" s="5">
        <f t="shared" si="2"/>
        <v>355</v>
      </c>
      <c r="M12" s="5">
        <f>SUM(M2:M11)</f>
        <v>55</v>
      </c>
      <c r="N12" s="5">
        <f t="shared" si="2"/>
        <v>33</v>
      </c>
      <c r="O12" s="5">
        <f t="shared" si="2"/>
        <v>29</v>
      </c>
      <c r="P12" s="5">
        <f>M12/J12*100</f>
        <v>5.6294779938587514</v>
      </c>
      <c r="Q12" s="5">
        <f t="shared" si="1"/>
        <v>9.3378607809847214</v>
      </c>
      <c r="T12">
        <f>O12/N12*100</f>
        <v>87.878787878787875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"/>
  <sheetViews>
    <sheetView workbookViewId="0">
      <selection activeCell="A15" sqref="A15:F19"/>
    </sheetView>
  </sheetViews>
  <sheetFormatPr defaultRowHeight="14.25" x14ac:dyDescent="0.45"/>
  <cols>
    <col min="1" max="1" width="51" style="1" customWidth="1"/>
    <col min="2" max="6" width="9.1328125" style="5"/>
    <col min="7" max="7" width="14.73046875" style="5" bestFit="1" customWidth="1"/>
    <col min="8" max="8" width="10.3984375" style="5" bestFit="1" customWidth="1"/>
    <col min="9" max="9" width="44.3984375" style="5" bestFit="1" customWidth="1"/>
    <col min="10" max="11" width="9.1328125" style="5"/>
    <col min="12" max="12" width="10.1328125" style="5" bestFit="1" customWidth="1"/>
    <col min="13" max="13" width="12.73046875" style="5" bestFit="1" customWidth="1"/>
    <col min="14" max="14" width="9.59765625" style="5" bestFit="1" customWidth="1"/>
    <col min="15" max="15" width="14.73046875" style="5" bestFit="1" customWidth="1"/>
    <col min="16" max="16" width="11.73046875" bestFit="1" customWidth="1"/>
  </cols>
  <sheetData>
    <row r="1" spans="1:20" s="4" customFormat="1" x14ac:dyDescent="0.45">
      <c r="A1" s="1" t="s">
        <v>0</v>
      </c>
      <c r="B1" s="2" t="s">
        <v>5</v>
      </c>
      <c r="C1" s="2" t="s">
        <v>14</v>
      </c>
      <c r="D1" s="2" t="s">
        <v>6</v>
      </c>
      <c r="E1" s="2" t="s">
        <v>15</v>
      </c>
      <c r="F1" s="2" t="s">
        <v>7</v>
      </c>
      <c r="G1" s="2"/>
      <c r="H1" s="2"/>
      <c r="I1" s="2"/>
      <c r="J1" s="2" t="s">
        <v>5</v>
      </c>
      <c r="K1" s="2" t="s">
        <v>14</v>
      </c>
      <c r="L1" s="2" t="s">
        <v>6</v>
      </c>
      <c r="M1" s="2" t="s">
        <v>15</v>
      </c>
      <c r="N1" s="2" t="s">
        <v>7</v>
      </c>
      <c r="O1" s="2" t="s">
        <v>32</v>
      </c>
      <c r="P1" s="2" t="s">
        <v>24</v>
      </c>
      <c r="Q1" s="3"/>
      <c r="R1" s="3"/>
      <c r="S1" s="3"/>
      <c r="T1" s="3"/>
    </row>
    <row r="2" spans="1:20" x14ac:dyDescent="0.45">
      <c r="A2" s="1" t="s">
        <v>13</v>
      </c>
      <c r="B2" s="5">
        <v>155</v>
      </c>
      <c r="C2" s="5">
        <v>53</v>
      </c>
      <c r="D2" s="5">
        <v>82</v>
      </c>
      <c r="E2" s="5">
        <v>0</v>
      </c>
      <c r="F2" s="5">
        <v>7</v>
      </c>
      <c r="I2" s="1" t="s">
        <v>26</v>
      </c>
      <c r="J2" s="5">
        <f>B2+B3</f>
        <v>285</v>
      </c>
      <c r="K2" s="5">
        <f>C2+C3</f>
        <v>111</v>
      </c>
      <c r="L2" s="5">
        <f>D2+D3</f>
        <v>162</v>
      </c>
      <c r="M2" s="5">
        <f>E2+E3</f>
        <v>0</v>
      </c>
      <c r="N2" s="5">
        <f>F2+F3</f>
        <v>15</v>
      </c>
      <c r="O2" s="5">
        <v>0</v>
      </c>
      <c r="P2" s="5">
        <f>N2/J2*100</f>
        <v>5.2631578947368416</v>
      </c>
    </row>
    <row r="3" spans="1:20" x14ac:dyDescent="0.45">
      <c r="A3" s="1" t="s">
        <v>16</v>
      </c>
      <c r="B3" s="5">
        <v>130</v>
      </c>
      <c r="C3" s="5">
        <v>58</v>
      </c>
      <c r="D3" s="5">
        <v>80</v>
      </c>
      <c r="E3" s="5">
        <v>0</v>
      </c>
      <c r="F3" s="5">
        <v>8</v>
      </c>
      <c r="P3" s="5"/>
    </row>
    <row r="4" spans="1:20" x14ac:dyDescent="0.45">
      <c r="I4" s="1" t="s">
        <v>27</v>
      </c>
      <c r="J4" s="5">
        <f>B5+B6</f>
        <v>144</v>
      </c>
      <c r="K4" s="5">
        <f>C5+C6</f>
        <v>63</v>
      </c>
      <c r="L4" s="5">
        <f>D5+D6</f>
        <v>118</v>
      </c>
      <c r="M4" s="5">
        <f>E5+E6</f>
        <v>0</v>
      </c>
      <c r="N4" s="5">
        <f>F5+F6</f>
        <v>10</v>
      </c>
      <c r="O4" s="5">
        <v>0</v>
      </c>
      <c r="P4" s="5">
        <f>N4/J4*100</f>
        <v>6.9444444444444446</v>
      </c>
    </row>
    <row r="5" spans="1:20" x14ac:dyDescent="0.45">
      <c r="A5" s="1" t="s">
        <v>17</v>
      </c>
      <c r="B5" s="5">
        <v>65</v>
      </c>
      <c r="C5" s="5">
        <v>30</v>
      </c>
      <c r="D5" s="5">
        <v>60</v>
      </c>
      <c r="E5" s="5">
        <v>0</v>
      </c>
      <c r="F5" s="5">
        <v>5</v>
      </c>
      <c r="P5" s="5"/>
    </row>
    <row r="6" spans="1:20" x14ac:dyDescent="0.45">
      <c r="A6" s="1" t="s">
        <v>18</v>
      </c>
      <c r="B6" s="5">
        <v>79</v>
      </c>
      <c r="C6" s="5">
        <v>33</v>
      </c>
      <c r="D6" s="5">
        <v>58</v>
      </c>
      <c r="E6" s="5">
        <v>0</v>
      </c>
      <c r="F6" s="5">
        <v>5</v>
      </c>
      <c r="I6" s="1" t="s">
        <v>28</v>
      </c>
      <c r="J6" s="5">
        <f>B8+B9</f>
        <v>127</v>
      </c>
      <c r="K6" s="5">
        <f>C8+C9</f>
        <v>55</v>
      </c>
      <c r="L6" s="5">
        <f>D8+D9</f>
        <v>183</v>
      </c>
      <c r="M6" s="5">
        <f>E8+E9</f>
        <v>0</v>
      </c>
      <c r="N6" s="5">
        <f>F8+F9</f>
        <v>6</v>
      </c>
      <c r="O6" s="5">
        <v>0</v>
      </c>
      <c r="P6" s="5">
        <f>N6/J6*100</f>
        <v>4.7244094488188972</v>
      </c>
    </row>
    <row r="7" spans="1:20" x14ac:dyDescent="0.45">
      <c r="P7" s="5"/>
    </row>
    <row r="8" spans="1:20" x14ac:dyDescent="0.45">
      <c r="A8" s="1" t="s">
        <v>19</v>
      </c>
      <c r="B8" s="5">
        <v>55</v>
      </c>
      <c r="C8" s="5">
        <v>25</v>
      </c>
      <c r="D8" s="5">
        <v>102</v>
      </c>
      <c r="E8" s="5">
        <v>0</v>
      </c>
      <c r="F8" s="5">
        <v>3</v>
      </c>
      <c r="I8" s="1" t="s">
        <v>66</v>
      </c>
      <c r="J8" s="5">
        <f>B11+B12+B13</f>
        <v>312</v>
      </c>
      <c r="K8" s="5">
        <f>C11+C12+C13</f>
        <v>90</v>
      </c>
      <c r="M8" s="5">
        <v>0</v>
      </c>
      <c r="P8" s="5"/>
    </row>
    <row r="9" spans="1:20" x14ac:dyDescent="0.45">
      <c r="A9" s="1" t="s">
        <v>20</v>
      </c>
      <c r="B9" s="5">
        <v>72</v>
      </c>
      <c r="C9" s="5">
        <v>30</v>
      </c>
      <c r="D9" s="5">
        <v>81</v>
      </c>
      <c r="E9" s="5">
        <v>0</v>
      </c>
      <c r="F9" s="5">
        <v>3</v>
      </c>
      <c r="P9" s="5"/>
    </row>
    <row r="10" spans="1:20" x14ac:dyDescent="0.45">
      <c r="I10" s="1"/>
      <c r="P10" s="5"/>
    </row>
    <row r="11" spans="1:20" x14ac:dyDescent="0.45">
      <c r="A11" s="1" t="s">
        <v>63</v>
      </c>
      <c r="B11" s="5">
        <v>107</v>
      </c>
      <c r="C11" s="5">
        <v>35</v>
      </c>
      <c r="E11" s="5">
        <v>0</v>
      </c>
      <c r="P11" s="5"/>
    </row>
    <row r="12" spans="1:20" x14ac:dyDescent="0.45">
      <c r="A12" s="1" t="s">
        <v>64</v>
      </c>
      <c r="B12" s="5">
        <v>105</v>
      </c>
      <c r="C12" s="5">
        <v>34</v>
      </c>
      <c r="E12" s="5">
        <v>0</v>
      </c>
      <c r="I12" s="6" t="s">
        <v>25</v>
      </c>
      <c r="J12" s="5">
        <f>SUM(J2:J11)</f>
        <v>868</v>
      </c>
      <c r="K12" s="5">
        <f>SUM(K2:K11)</f>
        <v>319</v>
      </c>
      <c r="L12" s="5">
        <f>SUM(L2:L11)</f>
        <v>463</v>
      </c>
      <c r="M12" s="5">
        <f>SUM(M2:M11)</f>
        <v>0</v>
      </c>
      <c r="N12" s="5">
        <f>SUM(N2:N11)</f>
        <v>31</v>
      </c>
      <c r="P12" s="5">
        <f>N12/J12*100</f>
        <v>3.5714285714285712</v>
      </c>
    </row>
    <row r="13" spans="1:20" x14ac:dyDescent="0.45">
      <c r="A13" s="1" t="s">
        <v>65</v>
      </c>
      <c r="B13" s="5">
        <v>100</v>
      </c>
      <c r="C13" s="5">
        <v>21</v>
      </c>
      <c r="E13" s="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5"/>
  <sheetViews>
    <sheetView workbookViewId="0">
      <selection activeCell="F30" sqref="F30"/>
    </sheetView>
  </sheetViews>
  <sheetFormatPr defaultRowHeight="14.25" x14ac:dyDescent="0.45"/>
  <cols>
    <col min="1" max="1" width="51" style="1" customWidth="1"/>
    <col min="2" max="6" width="9.1328125" style="5"/>
    <col min="7" max="7" width="14.73046875" bestFit="1" customWidth="1"/>
    <col min="8" max="8" width="10.3984375" bestFit="1" customWidth="1"/>
    <col min="9" max="9" width="44.3984375" bestFit="1" customWidth="1"/>
    <col min="10" max="11" width="9.1328125" style="5"/>
    <col min="12" max="12" width="11.59765625" style="5" bestFit="1" customWidth="1"/>
    <col min="13" max="13" width="12.73046875" style="5" bestFit="1" customWidth="1"/>
    <col min="14" max="14" width="9.59765625" style="5" bestFit="1" customWidth="1"/>
    <col min="15" max="15" width="14.73046875" style="5" bestFit="1" customWidth="1"/>
    <col min="16" max="16" width="11.73046875" style="5" bestFit="1" customWidth="1"/>
  </cols>
  <sheetData>
    <row r="1" spans="1:20" s="4" customFormat="1" x14ac:dyDescent="0.45">
      <c r="A1" s="1" t="s">
        <v>0</v>
      </c>
      <c r="B1" s="2" t="s">
        <v>5</v>
      </c>
      <c r="C1" s="2" t="s">
        <v>42</v>
      </c>
      <c r="D1" s="2" t="s">
        <v>6</v>
      </c>
      <c r="E1" s="2" t="s">
        <v>43</v>
      </c>
      <c r="F1" s="2" t="s">
        <v>7</v>
      </c>
      <c r="G1" s="2" t="s">
        <v>48</v>
      </c>
      <c r="H1" s="2"/>
      <c r="I1" s="2"/>
      <c r="J1" s="2" t="s">
        <v>5</v>
      </c>
      <c r="K1" s="2" t="s">
        <v>42</v>
      </c>
      <c r="L1" s="2" t="s">
        <v>6</v>
      </c>
      <c r="M1" s="2" t="s">
        <v>43</v>
      </c>
      <c r="N1" s="2" t="s">
        <v>7</v>
      </c>
      <c r="O1" s="2" t="s">
        <v>50</v>
      </c>
      <c r="P1" s="2"/>
      <c r="Q1" s="3"/>
      <c r="R1" s="3"/>
      <c r="S1" s="3"/>
      <c r="T1" s="3"/>
    </row>
    <row r="2" spans="1:20" x14ac:dyDescent="0.45">
      <c r="A2" s="1" t="s">
        <v>44</v>
      </c>
      <c r="B2" s="5">
        <v>98</v>
      </c>
      <c r="C2" s="5">
        <v>139</v>
      </c>
      <c r="D2" s="5">
        <v>62</v>
      </c>
      <c r="E2" s="5">
        <v>1</v>
      </c>
      <c r="F2" s="5">
        <v>6</v>
      </c>
      <c r="G2" s="5">
        <v>0</v>
      </c>
      <c r="I2" s="1" t="s">
        <v>49</v>
      </c>
      <c r="J2" s="5">
        <f>B2+B3</f>
        <v>218</v>
      </c>
      <c r="K2" s="5">
        <f>C2+C3</f>
        <v>294</v>
      </c>
      <c r="L2" s="5">
        <f>D2+D3</f>
        <v>132</v>
      </c>
      <c r="M2" s="5">
        <f>E2+E3</f>
        <v>2</v>
      </c>
      <c r="N2" s="5">
        <f>F2+F3</f>
        <v>19</v>
      </c>
      <c r="O2" s="5">
        <f>M2/J2*100</f>
        <v>0.91743119266055051</v>
      </c>
    </row>
    <row r="3" spans="1:20" x14ac:dyDescent="0.45">
      <c r="A3" s="1" t="s">
        <v>45</v>
      </c>
      <c r="B3" s="5">
        <v>120</v>
      </c>
      <c r="C3" s="5">
        <v>155</v>
      </c>
      <c r="D3" s="5">
        <v>70</v>
      </c>
      <c r="E3" s="5">
        <v>1</v>
      </c>
      <c r="F3" s="5">
        <v>13</v>
      </c>
      <c r="G3" s="5">
        <v>0</v>
      </c>
    </row>
    <row r="4" spans="1:20" x14ac:dyDescent="0.45">
      <c r="I4" s="1" t="s">
        <v>51</v>
      </c>
      <c r="J4" s="5">
        <f>B5+B6</f>
        <v>158</v>
      </c>
      <c r="K4" s="5">
        <f>C5+C6</f>
        <v>278</v>
      </c>
      <c r="L4" s="5">
        <f>D5+D6</f>
        <v>84</v>
      </c>
      <c r="M4" s="5">
        <f>E5+E6</f>
        <v>0</v>
      </c>
      <c r="N4" s="5">
        <f>F5+F6</f>
        <v>11</v>
      </c>
      <c r="O4" s="5">
        <f>M4/J4*100</f>
        <v>0</v>
      </c>
    </row>
    <row r="5" spans="1:20" x14ac:dyDescent="0.45">
      <c r="A5" s="1" t="s">
        <v>46</v>
      </c>
      <c r="B5" s="5">
        <v>77</v>
      </c>
      <c r="C5" s="5">
        <v>168</v>
      </c>
      <c r="D5" s="5">
        <v>58</v>
      </c>
      <c r="E5" s="5">
        <v>0</v>
      </c>
      <c r="F5" s="5">
        <v>7</v>
      </c>
      <c r="G5" s="5">
        <v>0</v>
      </c>
    </row>
    <row r="6" spans="1:20" x14ac:dyDescent="0.45">
      <c r="A6" s="1" t="s">
        <v>47</v>
      </c>
      <c r="B6" s="5">
        <v>81</v>
      </c>
      <c r="C6" s="5">
        <v>110</v>
      </c>
      <c r="D6" s="5">
        <v>26</v>
      </c>
      <c r="E6" s="5">
        <v>0</v>
      </c>
      <c r="F6" s="5">
        <v>4</v>
      </c>
      <c r="G6" s="5">
        <v>0</v>
      </c>
    </row>
    <row r="9" spans="1:20" x14ac:dyDescent="0.45">
      <c r="A9" s="9" t="s">
        <v>68</v>
      </c>
      <c r="B9" s="2" t="s">
        <v>5</v>
      </c>
      <c r="C9" s="2" t="s">
        <v>43</v>
      </c>
      <c r="D9" s="2"/>
      <c r="I9" s="1" t="s">
        <v>0</v>
      </c>
      <c r="J9" s="2" t="s">
        <v>5</v>
      </c>
      <c r="K9" s="2" t="s">
        <v>43</v>
      </c>
      <c r="L9" s="2" t="s">
        <v>62</v>
      </c>
    </row>
    <row r="10" spans="1:20" x14ac:dyDescent="0.45">
      <c r="A10" s="1" t="s">
        <v>44</v>
      </c>
      <c r="B10" s="5">
        <v>59</v>
      </c>
      <c r="C10" s="5">
        <v>1</v>
      </c>
      <c r="I10" s="1" t="s">
        <v>49</v>
      </c>
      <c r="J10" s="5">
        <f>B10+B11</f>
        <v>160</v>
      </c>
      <c r="K10" s="5">
        <f>C10+C11</f>
        <v>2</v>
      </c>
      <c r="L10" s="5">
        <f>K10/J10*100</f>
        <v>1.25</v>
      </c>
    </row>
    <row r="11" spans="1:20" x14ac:dyDescent="0.45">
      <c r="A11" s="1" t="s">
        <v>45</v>
      </c>
      <c r="B11" s="5">
        <v>101</v>
      </c>
      <c r="C11" s="5">
        <v>1</v>
      </c>
    </row>
    <row r="12" spans="1:20" x14ac:dyDescent="0.45">
      <c r="I12" s="1" t="s">
        <v>51</v>
      </c>
      <c r="J12" s="5">
        <f>B13+B14</f>
        <v>132</v>
      </c>
      <c r="K12" s="5">
        <f>C13+C14</f>
        <v>0</v>
      </c>
      <c r="L12" s="5">
        <f>K12/J12*100</f>
        <v>0</v>
      </c>
    </row>
    <row r="13" spans="1:20" x14ac:dyDescent="0.45">
      <c r="A13" s="1" t="s">
        <v>46</v>
      </c>
      <c r="B13" s="5">
        <v>59</v>
      </c>
      <c r="C13" s="5">
        <v>0</v>
      </c>
    </row>
    <row r="14" spans="1:20" x14ac:dyDescent="0.45">
      <c r="A14" s="1" t="s">
        <v>47</v>
      </c>
      <c r="B14" s="5">
        <v>73</v>
      </c>
      <c r="C14" s="5">
        <v>0</v>
      </c>
    </row>
    <row r="15" spans="1:20" x14ac:dyDescent="0.45">
      <c r="I15" s="5" t="s">
        <v>25</v>
      </c>
      <c r="J15" s="5">
        <f>SUM(J10:J14)</f>
        <v>292</v>
      </c>
      <c r="K15" s="5">
        <f>SUM(K10:K14)</f>
        <v>2</v>
      </c>
      <c r="L15" s="5">
        <f>K15/J15*100</f>
        <v>0.68493150684931503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"/>
  <sheetViews>
    <sheetView workbookViewId="0">
      <selection activeCell="A9" sqref="A9:XFD16"/>
    </sheetView>
  </sheetViews>
  <sheetFormatPr defaultRowHeight="14.25" x14ac:dyDescent="0.45"/>
  <cols>
    <col min="1" max="1" width="51" style="1" customWidth="1"/>
    <col min="2" max="3" width="9.1328125" style="5"/>
    <col min="4" max="4" width="10.3984375" style="5" bestFit="1" customWidth="1"/>
    <col min="5" max="5" width="44.3984375" style="5" bestFit="1" customWidth="1"/>
    <col min="6" max="7" width="9.1328125" style="5"/>
    <col min="8" max="8" width="10.1328125" style="5" bestFit="1" customWidth="1"/>
    <col min="9" max="9" width="12.73046875" style="5" bestFit="1" customWidth="1"/>
    <col min="10" max="10" width="9.59765625" style="5" bestFit="1" customWidth="1"/>
    <col min="11" max="11" width="14.73046875" style="5" bestFit="1" customWidth="1"/>
    <col min="12" max="12" width="11.73046875" style="5" bestFit="1" customWidth="1"/>
    <col min="13" max="15" width="9.1328125" style="5"/>
  </cols>
  <sheetData>
    <row r="1" spans="1:16" s="4" customFormat="1" x14ac:dyDescent="0.45">
      <c r="A1" s="1" t="s">
        <v>57</v>
      </c>
      <c r="B1" s="2" t="s">
        <v>5</v>
      </c>
      <c r="C1" s="2" t="s">
        <v>52</v>
      </c>
      <c r="D1" s="2"/>
      <c r="E1" s="2"/>
      <c r="F1" s="2" t="s">
        <v>5</v>
      </c>
      <c r="G1" s="2" t="s">
        <v>59</v>
      </c>
      <c r="H1" s="2" t="s">
        <v>60</v>
      </c>
      <c r="I1" s="2"/>
      <c r="J1" s="2"/>
      <c r="K1" s="2"/>
      <c r="L1" s="2"/>
      <c r="M1" s="3"/>
      <c r="N1" s="3"/>
      <c r="O1" s="3"/>
      <c r="P1" s="3"/>
    </row>
    <row r="2" spans="1:16" x14ac:dyDescent="0.45">
      <c r="A2" s="1" t="s">
        <v>53</v>
      </c>
      <c r="B2" s="5">
        <v>80</v>
      </c>
      <c r="C2" s="5">
        <v>69</v>
      </c>
      <c r="E2" s="1" t="s">
        <v>58</v>
      </c>
      <c r="F2" s="5">
        <f>B2+B3</f>
        <v>142</v>
      </c>
      <c r="G2" s="5">
        <f>C2+C3</f>
        <v>127</v>
      </c>
      <c r="H2" s="5">
        <f>G2/F2*100</f>
        <v>89.436619718309856</v>
      </c>
    </row>
    <row r="3" spans="1:16" x14ac:dyDescent="0.45">
      <c r="A3" s="1" t="s">
        <v>54</v>
      </c>
      <c r="B3" s="5">
        <v>62</v>
      </c>
      <c r="C3" s="5">
        <v>58</v>
      </c>
    </row>
    <row r="4" spans="1:16" x14ac:dyDescent="0.45">
      <c r="E4" s="1" t="s">
        <v>61</v>
      </c>
      <c r="F4" s="5">
        <f>B5+B6</f>
        <v>153</v>
      </c>
      <c r="G4" s="5">
        <f>C5+C6</f>
        <v>145</v>
      </c>
      <c r="H4" s="5">
        <f>G4/F4*100</f>
        <v>94.77124183006535</v>
      </c>
    </row>
    <row r="5" spans="1:16" x14ac:dyDescent="0.45">
      <c r="A5" s="1" t="s">
        <v>55</v>
      </c>
      <c r="B5" s="5">
        <v>64</v>
      </c>
      <c r="C5" s="5">
        <v>60</v>
      </c>
    </row>
    <row r="6" spans="1:16" x14ac:dyDescent="0.45">
      <c r="A6" s="1" t="s">
        <v>56</v>
      </c>
      <c r="B6" s="5">
        <v>89</v>
      </c>
      <c r="C6" s="5">
        <v>85</v>
      </c>
    </row>
    <row r="7" spans="1:16" x14ac:dyDescent="0.45">
      <c r="E7" s="5" t="s">
        <v>25</v>
      </c>
      <c r="F7" s="5">
        <f>SUM(F2:F6)</f>
        <v>295</v>
      </c>
      <c r="G7" s="5">
        <f>SUM(G2:G6)</f>
        <v>272</v>
      </c>
      <c r="H7" s="5">
        <f>G7/F7*100</f>
        <v>92.20338983050847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8"/>
  <sheetViews>
    <sheetView workbookViewId="0">
      <selection activeCell="D19" sqref="D19"/>
    </sheetView>
  </sheetViews>
  <sheetFormatPr defaultRowHeight="14.25" x14ac:dyDescent="0.45"/>
  <cols>
    <col min="1" max="1" width="51" style="1" customWidth="1"/>
    <col min="2" max="3" width="9.1328125" style="5"/>
    <col min="4" max="4" width="10.3984375" style="5" bestFit="1" customWidth="1"/>
    <col min="5" max="5" width="44.3984375" bestFit="1" customWidth="1"/>
    <col min="6" max="7" width="9.1328125" style="5"/>
    <col min="8" max="8" width="10.1328125" style="5" bestFit="1" customWidth="1"/>
    <col min="9" max="9" width="12.73046875" bestFit="1" customWidth="1"/>
    <col min="10" max="10" width="9.59765625" bestFit="1" customWidth="1"/>
    <col min="11" max="11" width="14.73046875" bestFit="1" customWidth="1"/>
    <col min="12" max="12" width="11.73046875" bestFit="1" customWidth="1"/>
  </cols>
  <sheetData>
    <row r="1" spans="1:16" s="4" customFormat="1" x14ac:dyDescent="0.45">
      <c r="A1" s="1" t="s">
        <v>57</v>
      </c>
      <c r="B1" s="2" t="s">
        <v>5</v>
      </c>
      <c r="C1" s="2" t="s">
        <v>74</v>
      </c>
      <c r="D1" s="2" t="s">
        <v>75</v>
      </c>
      <c r="E1" s="2"/>
      <c r="F1" s="2" t="s">
        <v>5</v>
      </c>
      <c r="G1" s="2" t="s">
        <v>74</v>
      </c>
      <c r="H1" s="2" t="s">
        <v>69</v>
      </c>
      <c r="I1" s="2"/>
      <c r="J1" s="2"/>
      <c r="K1" s="2"/>
      <c r="L1" s="2"/>
      <c r="M1" s="3"/>
      <c r="N1" s="3"/>
      <c r="O1" s="3"/>
      <c r="P1" s="3"/>
    </row>
    <row r="2" spans="1:16" x14ac:dyDescent="0.45">
      <c r="A2" s="1" t="s">
        <v>70</v>
      </c>
      <c r="B2" s="5">
        <v>120</v>
      </c>
      <c r="C2" s="5">
        <v>29</v>
      </c>
      <c r="D2" s="5">
        <v>0</v>
      </c>
      <c r="E2" s="1" t="s">
        <v>76</v>
      </c>
      <c r="F2" s="5">
        <f>SUM(B2:B4)</f>
        <v>373</v>
      </c>
      <c r="G2" s="5">
        <f t="shared" ref="G2:H2" si="0">SUM(C2:C4)</f>
        <v>89</v>
      </c>
      <c r="H2" s="5">
        <f t="shared" si="0"/>
        <v>0</v>
      </c>
    </row>
    <row r="3" spans="1:16" x14ac:dyDescent="0.45">
      <c r="A3" s="1" t="s">
        <v>71</v>
      </c>
      <c r="B3" s="5">
        <v>125</v>
      </c>
      <c r="C3" s="5">
        <v>39</v>
      </c>
    </row>
    <row r="4" spans="1:16" x14ac:dyDescent="0.45">
      <c r="A4" s="1" t="s">
        <v>72</v>
      </c>
      <c r="B4" s="5">
        <v>128</v>
      </c>
      <c r="C4" s="5">
        <v>21</v>
      </c>
      <c r="E4" s="1" t="s">
        <v>77</v>
      </c>
      <c r="F4" s="5">
        <v>67</v>
      </c>
      <c r="G4" s="5">
        <v>25</v>
      </c>
    </row>
    <row r="6" spans="1:16" x14ac:dyDescent="0.45">
      <c r="A6" s="1" t="s">
        <v>73</v>
      </c>
      <c r="B6" s="5">
        <v>67</v>
      </c>
      <c r="C6" s="5">
        <v>25</v>
      </c>
    </row>
    <row r="7" spans="1:16" x14ac:dyDescent="0.45">
      <c r="I7" t="s">
        <v>67</v>
      </c>
    </row>
    <row r="8" spans="1:16" x14ac:dyDescent="0.45">
      <c r="E8" s="11" t="s">
        <v>25</v>
      </c>
      <c r="F8" s="5">
        <f>SUM(F2:F7)</f>
        <v>440</v>
      </c>
      <c r="G8" s="5">
        <f>SUM(G2:G7)</f>
        <v>114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tabSelected="1" workbookViewId="0">
      <selection activeCell="E12" sqref="E12"/>
    </sheetView>
  </sheetViews>
  <sheetFormatPr defaultRowHeight="14.25" x14ac:dyDescent="0.45"/>
  <cols>
    <col min="2" max="4" width="12" bestFit="1" customWidth="1"/>
    <col min="5" max="5" width="12" customWidth="1"/>
    <col min="7" max="7" width="11.1328125" bestFit="1" customWidth="1"/>
  </cols>
  <sheetData>
    <row r="1" spans="1:7" s="5" customFormat="1" x14ac:dyDescent="0.45">
      <c r="B1" s="6" t="s">
        <v>60</v>
      </c>
      <c r="C1" s="6" t="s">
        <v>50</v>
      </c>
      <c r="D1" s="6" t="s">
        <v>24</v>
      </c>
      <c r="E1" s="6" t="s">
        <v>23</v>
      </c>
      <c r="F1" s="6" t="s">
        <v>15</v>
      </c>
      <c r="G1" s="6" t="s">
        <v>69</v>
      </c>
    </row>
    <row r="2" spans="1:7" s="5" customFormat="1" x14ac:dyDescent="0.45">
      <c r="B2" s="5">
        <v>89.436619718309856</v>
      </c>
      <c r="C2" s="5">
        <v>1.25</v>
      </c>
      <c r="D2" s="5">
        <v>6.6576086956521747</v>
      </c>
      <c r="E2" s="5">
        <v>6.0085836909871242</v>
      </c>
      <c r="F2" s="5">
        <v>0</v>
      </c>
      <c r="G2" s="5">
        <v>0</v>
      </c>
    </row>
    <row r="3" spans="1:7" s="5" customFormat="1" x14ac:dyDescent="0.45"/>
    <row r="4" spans="1:7" s="5" customFormat="1" x14ac:dyDescent="0.45">
      <c r="B4" s="5">
        <v>94.77124183006535</v>
      </c>
      <c r="C4" s="5">
        <v>0</v>
      </c>
      <c r="D4" s="5">
        <v>8.7193460490463206</v>
      </c>
      <c r="E4" s="5">
        <v>9.4736842105263168</v>
      </c>
      <c r="F4" s="5">
        <v>0</v>
      </c>
      <c r="G4" s="5">
        <v>0</v>
      </c>
    </row>
    <row r="5" spans="1:7" s="5" customFormat="1" x14ac:dyDescent="0.45"/>
    <row r="6" spans="1:7" s="5" customFormat="1" x14ac:dyDescent="0.45">
      <c r="D6" s="5">
        <v>3.6111111111111107</v>
      </c>
      <c r="E6" s="5">
        <v>2.5751072961373391</v>
      </c>
      <c r="F6" s="5">
        <v>0</v>
      </c>
    </row>
    <row r="7" spans="1:7" s="5" customFormat="1" x14ac:dyDescent="0.45"/>
    <row r="8" spans="1:7" s="5" customFormat="1" x14ac:dyDescent="0.45">
      <c r="D8" s="5">
        <v>7.6782449725776969</v>
      </c>
      <c r="E8" s="5">
        <v>6.25</v>
      </c>
      <c r="F8" s="5">
        <v>0</v>
      </c>
    </row>
    <row r="9" spans="1:7" s="5" customFormat="1" x14ac:dyDescent="0.45"/>
    <row r="10" spans="1:7" s="5" customFormat="1" x14ac:dyDescent="0.45">
      <c r="A10" s="6" t="s">
        <v>78</v>
      </c>
      <c r="B10" s="5">
        <f>AVERAGE(B2:B8)</f>
        <v>92.103930774187603</v>
      </c>
      <c r="C10" s="5">
        <f t="shared" ref="C10:G10" si="0">AVERAGE(C2:C8)</f>
        <v>0.625</v>
      </c>
      <c r="D10" s="5">
        <f t="shared" si="0"/>
        <v>6.6665777070968257</v>
      </c>
      <c r="E10" s="5">
        <f>AVERAGE(E2:E8)</f>
        <v>6.0768437994126954</v>
      </c>
      <c r="F10" s="5">
        <f t="shared" si="0"/>
        <v>0</v>
      </c>
      <c r="G10" s="5">
        <f t="shared" si="0"/>
        <v>0</v>
      </c>
    </row>
    <row r="11" spans="1:7" s="5" customFormat="1" x14ac:dyDescent="0.45">
      <c r="A11" s="6" t="s">
        <v>79</v>
      </c>
      <c r="B11" s="3">
        <f>STDEV(B2:B8)/SQRT(COUNT(B2:B8))</f>
        <v>2.6673110558777462</v>
      </c>
      <c r="C11" s="3">
        <f>STDEV(C2:C8)/SQRT(COUNT(C2:C8))</f>
        <v>0.625</v>
      </c>
      <c r="D11" s="3">
        <f t="shared" ref="D11:G11" si="1">STDEV(D2:D8)/SQRT(COUNT(D2:D8))</f>
        <v>1.1020165260446588</v>
      </c>
      <c r="E11" s="3">
        <f>STDEV(E2:E8)/SQRT(COUNT(E2:E8))</f>
        <v>1.4093534519165689</v>
      </c>
      <c r="F11" s="3">
        <f t="shared" si="1"/>
        <v>0</v>
      </c>
      <c r="G11" s="3">
        <f t="shared" si="1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Flag-GAD67</vt:lpstr>
      <vt:lpstr>Fl-GAD67-PV</vt:lpstr>
      <vt:lpstr>Fl-GAD67-SOM</vt:lpstr>
      <vt:lpstr>Fl-GAD67-Calb</vt:lpstr>
      <vt:lpstr>Fl-GAD67-Re</vt:lpstr>
      <vt:lpstr>Fl-GAD67-Calr</vt:lpstr>
      <vt:lpstr>SUM</vt:lpstr>
    </vt:vector>
  </TitlesOfParts>
  <Company>DMF - NTNU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jingye</dc:creator>
  <cp:lastModifiedBy>Jing Ye</cp:lastModifiedBy>
  <dcterms:created xsi:type="dcterms:W3CDTF">2017-07-31T11:39:11Z</dcterms:created>
  <dcterms:modified xsi:type="dcterms:W3CDTF">2018-01-17T03:28:27Z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